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96FF133F-ADD0-4059-B0FF-FA63E707E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ZITBALCHÉ" sheetId="16" r:id="rId1"/>
  </sheets>
  <definedNames>
    <definedName name="_xlnm.Print_Area" localSheetId="0">DZITBALCHÉ!$A$1:$S$36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6" l="1"/>
  <c r="K27" i="16"/>
  <c r="K26" i="16"/>
  <c r="K25" i="16"/>
  <c r="L13" i="16"/>
  <c r="J13" i="16"/>
  <c r="L12" i="16"/>
  <c r="J12" i="16"/>
  <c r="N13" i="16" l="1"/>
  <c r="K13" i="16" s="1"/>
  <c r="K29" i="16"/>
  <c r="L29" i="16" s="1"/>
  <c r="L14" i="16"/>
  <c r="J14" i="16"/>
  <c r="M13" i="16"/>
  <c r="N12" i="16"/>
  <c r="N14" i="16" l="1"/>
  <c r="L28" i="16"/>
  <c r="L25" i="16"/>
  <c r="L26" i="16"/>
  <c r="L27" i="16"/>
  <c r="K14" i="16"/>
  <c r="M12" i="16"/>
  <c r="M14" i="16"/>
  <c r="K12" i="16"/>
</calcChain>
</file>

<file path=xl/sharedStrings.xml><?xml version="1.0" encoding="utf-8"?>
<sst xmlns="http://schemas.openxmlformats.org/spreadsheetml/2006/main" count="114" uniqueCount="52">
  <si>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</si>
  <si>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</si>
  <si>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</si>
  <si>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</si>
  <si>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</si>
  <si>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</si>
  <si>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</si>
  <si>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</si>
  <si>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</si>
  <si>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</si>
  <si>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</si>
  <si>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</si>
  <si>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</si>
  <si>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</si>
  <si>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</si>
  <si>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</si>
  <si>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</si>
  <si>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</si>
  <si>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</si>
  <si>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</si>
  <si>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</si>
  <si>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</si>
  <si>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</si>
  <si>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</si>
  <si>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</si>
  <si>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</si>
  <si>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PRI</t>
  </si>
  <si>
    <t>PRINCIPIO DE REPRESENTACIÓN PROPORCIONAL</t>
  </si>
  <si>
    <t>PARTIDO</t>
  </si>
  <si>
    <t>PT</t>
  </si>
  <si>
    <t>PROCESO ELECTORAL ESTATAL ORDINARIO 2021</t>
  </si>
  <si>
    <t>MOVIMIENTO CIUDADANO</t>
  </si>
  <si>
    <t>AYUNTAMIENTO DE DZITBALCHÉ</t>
  </si>
  <si>
    <t>ROBERTO HERRERA MAAS</t>
  </si>
  <si>
    <t>MARIA PATRICIA COOL CAUICH</t>
  </si>
  <si>
    <t>YANUARIO ENRIQUE CAAMAL POOT</t>
  </si>
  <si>
    <t>BERTHA VILMA MIS MAS</t>
  </si>
  <si>
    <t>RAFAEL AKE MUKUL</t>
  </si>
  <si>
    <t>VERONICA DEL ROCIO CAUICH CAUICH</t>
  </si>
  <si>
    <t>CANDIDO JESUS CANCHE CANUL</t>
  </si>
  <si>
    <t>WILBERT CANCHE HAS</t>
  </si>
  <si>
    <t>GABRIELA POOT VELA</t>
  </si>
  <si>
    <t>LUIS ENRIQUE PECH CAAMAL</t>
  </si>
  <si>
    <t>ROSALIA DEL ROCIO CHAN CAAMAL</t>
  </si>
  <si>
    <t>GUALBERTO ELEAZAR CAAMAL CAAMAL</t>
  </si>
  <si>
    <t>ROSALIA CHABLE TUN</t>
  </si>
  <si>
    <t>ROBERTO FRANCISCO CHUC CHAN</t>
  </si>
  <si>
    <t>JORGE LUIS POOT PECH</t>
  </si>
  <si>
    <t>MARIA ADELINA CHAN TUN</t>
  </si>
  <si>
    <t>LUIS ANTONIO CHAN PUC</t>
  </si>
  <si>
    <t>MARHA ELENA COOL MARIN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</si>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</sst>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5489-4223-BB91-9C9FED41E1A1}"/>
              </c:ext>
            </c:extLst>
          </c:dPt>
          <c:dPt>
            <c:idx val="1"/>
            <c:bubble3D val="0"/>
            <c:explosion val="1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5489-4223-BB91-9C9FED41E1A1}"/>
              </c:ext>
            </c:extLst>
          </c:dPt>
          <c:dPt>
            <c:idx val="2"/>
            <c:bubble3D val="0"/>
            <c:explosion val="1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5489-4223-BB91-9C9FED41E1A1}"/>
              </c:ext>
            </c:extLst>
          </c:dPt>
          <c:dPt>
            <c:idx val="3"/>
            <c:bubble3D val="0"/>
            <c:explosion val="1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7-5489-4223-BB91-9C9FED41E1A1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5489-4223-BB91-9C9FED41E1A1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5489-4223-BB91-9C9FED41E1A1}"/>
              </c:ext>
            </c:extLst>
          </c:dPt>
          <c:dLbls>
            <c:dLbl>
              <c:idx val="0"/>
              <c:layout>
                <c:manualLayout>
                  <c:x val="9.6421916010498696E-2"/>
                  <c:y val="1.3986013986013989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89-4223-BB91-9C9FED41E1A1}"/>
                </c:ext>
              </c:extLst>
            </c:dLbl>
            <c:dLbl>
              <c:idx val="1"/>
              <c:layout>
                <c:manualLayout>
                  <c:x val="5.8487704674132314E-2"/>
                  <c:y val="3.136870310217707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89-4223-BB91-9C9FED41E1A1}"/>
                </c:ext>
              </c:extLst>
            </c:dLbl>
            <c:dLbl>
              <c:idx val="2"/>
              <c:layout>
                <c:manualLayout>
                  <c:x val="-1.2497812773403326E-2"/>
                  <c:y val="2.4359524989446164E-2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89-4223-BB91-9C9FED41E1A1}"/>
                </c:ext>
              </c:extLst>
            </c:dLbl>
            <c:dLbl>
              <c:idx val="3"/>
              <c:layout>
                <c:manualLayout>
                  <c:x val="-1.6570795734034669E-2"/>
                  <c:y val="0.13943038550816989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MORENA</a:t>
                    </a:r>
                    <a:r>
                      <a:rPr lang="en-US"/>
                      <a:t>
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63.6364%</a:t>
                    </a: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489-4223-BB91-9C9FED41E1A1}"/>
                </c:ext>
              </c:extLst>
            </c:dLbl>
            <c:dLbl>
              <c:idx val="4"/>
              <c:layout>
                <c:manualLayout>
                  <c:x val="-0.12420166229221354"/>
                  <c:y val="-1.3653800267973505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4410086F-4F32-420E-96E6-6645AD237317}" type="CATEGORYNAME"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F8031286-C04A-4D63-8B64-2572A982DDA5}" type="VALUE">
                      <a:rPr lang="en-US" sz="1000" b="1" i="0" u="none" strike="noStrike" kern="1200" baseline="0">
                        <a:solidFill>
                          <a:sysClr val="window" lastClr="FFFFFF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b="1"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489-4223-BB91-9C9FED41E1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DZITBALCHÉ!$I$25:$I$28</c:f>
              <c:strCache>
                <c:ptCount val="4"/>
                <c:pt idx="0">
                  <c:v>PRI</c:v>
                </c:pt>
                <c:pt idx="1">
                  <c:v>PT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DZITBALCHÉ!$L$25:$L$28</c:f>
              <c:numCache>
                <c:formatCode>0.0000%</c:formatCode>
                <c:ptCount val="4"/>
                <c:pt idx="0">
                  <c:v>0.18181818181818182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89-4223-BB91-9C9FED41E1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46-479E-9F31-76F572E05F4F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46-479E-9F31-76F572E05F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6-479E-9F31-76F572E05F4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013EB6E-D2BF-4871-9121-F51FCCA925AB}" type="CATEGORYNAME">
                      <a:rPr lang="en-US" sz="800" b="1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sz="800" b="1" baseline="0">
                        <a:solidFill>
                          <a:schemeClr val="bg1"/>
                        </a:solidFill>
                      </a:rPr>
                      <a:t>, </a:t>
                    </a:r>
                    <a:fld id="{5278E9D7-9BAA-46D2-A13D-9EA84547BD9F}" type="VALUE">
                      <a:rPr lang="en-US" sz="800" b="1" baseline="0">
                        <a:solidFill>
                          <a:schemeClr val="bg1"/>
                        </a:solidFill>
                      </a:rPr>
                      <a:pPr/>
                      <a:t>[VALOR]</a:t>
                    </a:fld>
                    <a:endParaRPr lang="en-US" sz="800" b="1" baseline="0">
                      <a:solidFill>
                        <a:schemeClr val="bg1"/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F46-479E-9F31-76F572E05F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(DZITBALCHÉ!$K$9,DZITBALCHÉ!$M$9)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(DZITBALCHÉ!$K$14,DZITBALCHÉ!$M$14)</c:f>
              <c:numCache>
                <c:formatCode>0.0000%</c:formatCode>
                <c:ptCount val="2"/>
                <c:pt idx="0">
                  <c:v>0.54545454545454541</c:v>
                </c:pt>
                <c:pt idx="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46-479E-9F31-76F572E0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1704975</xdr:colOff>
      <xdr:row>0</xdr:row>
      <xdr:rowOff>0</xdr:rowOff>
    </xdr:from>
    <xdr:to>
      <xdr:col>6</xdr:col>
      <xdr:colOff>244651</xdr:colOff>
      <xdr:row>2</xdr:row>
      <xdr:rowOff>114819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7150"/>
          <a:ext cx="720901" cy="448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0</xdr:rowOff>
    </xdr:from>
    <xdr:to>
      <xdr:col>18</xdr:col>
      <xdr:colOff>692326</xdr:colOff>
      <xdr:row>2</xdr:row>
      <xdr:rowOff>112279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35275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10</xdr:row>
      <xdr:rowOff>133350</xdr:rowOff>
    </xdr:from>
    <xdr:to>
      <xdr:col>15</xdr:col>
      <xdr:colOff>547532</xdr:colOff>
      <xdr:row>15</xdr:row>
      <xdr:rowOff>135261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11201" y="18669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9</xdr:row>
      <xdr:rowOff>19050</xdr:rowOff>
    </xdr:from>
    <xdr:to>
      <xdr:col>18</xdr:col>
      <xdr:colOff>81348</xdr:colOff>
      <xdr:row>14</xdr:row>
      <xdr:rowOff>20961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382333" y="1571625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3810</xdr:colOff>
      <xdr:row>22</xdr:row>
      <xdr:rowOff>94614</xdr:rowOff>
    </xdr:from>
    <xdr:to>
      <xdr:col>18</xdr:col>
      <xdr:colOff>716280</xdr:colOff>
      <xdr:row>37</xdr:row>
      <xdr:rowOff>109219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561975</xdr:colOff>
      <xdr:row>7</xdr:row>
      <xdr:rowOff>104774</xdr:rowOff>
    </xdr:from>
    <xdr:to>
      <xdr:col>18</xdr:col>
      <xdr:colOff>571500</xdr:colOff>
      <xdr:row>17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419100</xdr:colOff>
      <xdr:row>7</xdr:row>
      <xdr:rowOff>38100</xdr:rowOff>
    </xdr:from>
    <xdr:to>
      <xdr:col>0</xdr:col>
      <xdr:colOff>876300</xdr:colOff>
      <xdr:row>9</xdr:row>
      <xdr:rowOff>114300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19200"/>
          <a:ext cx="4572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topLeftCell="A5" zoomScaleNormal="75" zoomScaleSheetLayoutView="100" workbookViewId="0">
      <selection activeCell="A5" sqref="A5"/>
    </sheetView>
  </sheetViews>
  <sheetFormatPr baseColWidth="10" defaultRowHeight="15" x14ac:dyDescent="0.25"/>
  <cols>
    <col min="1" max="1" width="15.28515625" style="46" customWidth="1"/>
    <col min="2" max="2" width="19.28515625" bestFit="1" customWidth="1"/>
    <col min="3" max="3" width="33.7109375" customWidth="1"/>
    <col min="4" max="4" width="5" style="47" bestFit="1" customWidth="1"/>
    <col min="5" max="5" width="11.140625" bestFit="1" customWidth="1"/>
    <col min="6" max="6" width="32.7109375" customWidth="1"/>
    <col min="7" max="7" width="5" style="46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54" t="s">
        <v>0</v>
      </c>
      <c r="B2" s="54"/>
      <c r="C2" s="54"/>
      <c r="D2" s="54"/>
      <c r="E2" s="54"/>
      <c r="F2" s="54"/>
      <c r="G2" s="54"/>
      <c r="H2" s="54" t="s">
        <v>0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55" t="s">
        <v>51</v>
      </c>
      <c r="B3" s="55"/>
      <c r="C3" s="55"/>
      <c r="D3" s="55"/>
      <c r="E3" s="55"/>
      <c r="F3" s="55"/>
      <c r="G3" s="55"/>
      <c r="H3" s="55" t="s">
        <v>51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55" t="s">
        <v>30</v>
      </c>
      <c r="B4" s="55"/>
      <c r="C4" s="55"/>
      <c r="D4" s="55"/>
      <c r="E4" s="55"/>
      <c r="F4" s="55"/>
      <c r="G4" s="55"/>
      <c r="H4" s="55" t="s">
        <v>30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56" t="s">
        <v>32</v>
      </c>
      <c r="B6" s="56"/>
      <c r="C6" s="56"/>
      <c r="D6" s="56"/>
      <c r="E6" s="56"/>
      <c r="F6" s="56"/>
      <c r="G6" s="56"/>
      <c r="H6" s="56" t="s">
        <v>32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57" t="s">
        <v>1</v>
      </c>
      <c r="B8" s="57"/>
      <c r="C8" s="57"/>
      <c r="D8" s="57"/>
      <c r="E8" s="57"/>
      <c r="F8" s="57"/>
      <c r="G8" s="57"/>
      <c r="H8" s="58" t="s">
        <v>2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62" t="s">
        <v>3</v>
      </c>
      <c r="C9" s="62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3"/>
      <c r="C10" s="63"/>
      <c r="D10" s="11"/>
      <c r="G10" s="10"/>
      <c r="H10" s="12"/>
      <c r="I10" s="64" t="s">
        <v>6</v>
      </c>
      <c r="J10" s="66" t="s">
        <v>4</v>
      </c>
      <c r="K10" s="66"/>
      <c r="L10" s="66" t="s">
        <v>5</v>
      </c>
      <c r="M10" s="66"/>
      <c r="N10" s="67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69" t="s">
        <v>8</v>
      </c>
      <c r="B11" s="70" t="s">
        <v>9</v>
      </c>
      <c r="C11" s="70"/>
      <c r="D11" s="70"/>
      <c r="E11" s="70" t="s">
        <v>10</v>
      </c>
      <c r="F11" s="70"/>
      <c r="G11" s="70"/>
      <c r="I11" s="65"/>
      <c r="J11" s="15" t="s">
        <v>11</v>
      </c>
      <c r="K11" s="15" t="s">
        <v>12</v>
      </c>
      <c r="L11" s="15" t="s">
        <v>11</v>
      </c>
      <c r="M11" s="15" t="s">
        <v>12</v>
      </c>
      <c r="N11" s="68"/>
    </row>
    <row r="12" spans="1:45" s="2" customFormat="1" ht="14.25" x14ac:dyDescent="0.2">
      <c r="A12" s="69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4</v>
      </c>
      <c r="K12" s="19">
        <f>J12/$N12</f>
        <v>0.5714285714285714</v>
      </c>
      <c r="L12" s="18">
        <f>COUNTIF(D13:D19,"M")</f>
        <v>3</v>
      </c>
      <c r="M12" s="19">
        <f>L12/$N12</f>
        <v>0.42857142857142855</v>
      </c>
      <c r="N12" s="18">
        <f>SUM(J12,L12)</f>
        <v>7</v>
      </c>
    </row>
    <row r="13" spans="1:45" s="2" customFormat="1" ht="14.25" x14ac:dyDescent="0.2">
      <c r="A13" s="20" t="s">
        <v>17</v>
      </c>
      <c r="B13" s="20" t="s">
        <v>3</v>
      </c>
      <c r="C13" s="20" t="s">
        <v>33</v>
      </c>
      <c r="D13" s="21" t="s">
        <v>21</v>
      </c>
      <c r="E13" s="20" t="s">
        <v>3</v>
      </c>
      <c r="F13" s="20" t="s">
        <v>40</v>
      </c>
      <c r="G13" s="21" t="s">
        <v>21</v>
      </c>
      <c r="I13" s="18" t="s">
        <v>19</v>
      </c>
      <c r="J13" s="18">
        <f>COUNTIF(D30:D34,"H")</f>
        <v>2</v>
      </c>
      <c r="K13" s="19">
        <f>J13/$N13</f>
        <v>0.5</v>
      </c>
      <c r="L13" s="18">
        <f>COUNTIF(D30:D34,"M")</f>
        <v>2</v>
      </c>
      <c r="M13" s="19">
        <f>L13/$N13</f>
        <v>0.5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3</v>
      </c>
      <c r="C14" s="20" t="s">
        <v>34</v>
      </c>
      <c r="D14" s="21" t="s">
        <v>18</v>
      </c>
      <c r="E14" s="20" t="s">
        <v>3</v>
      </c>
      <c r="F14" s="20" t="s">
        <v>41</v>
      </c>
      <c r="G14" s="21" t="s">
        <v>18</v>
      </c>
      <c r="I14" s="22" t="s">
        <v>7</v>
      </c>
      <c r="J14" s="22">
        <f>SUM(J12:J13)</f>
        <v>6</v>
      </c>
      <c r="K14" s="23">
        <f>J14/N14</f>
        <v>0.54545454545454541</v>
      </c>
      <c r="L14" s="22">
        <f t="shared" ref="L14:N14" si="0">SUM(L12:L13)</f>
        <v>5</v>
      </c>
      <c r="M14" s="23">
        <f>L14/N14</f>
        <v>0.45454545454545453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3</v>
      </c>
      <c r="C15" s="20" t="s">
        <v>35</v>
      </c>
      <c r="D15" s="21" t="s">
        <v>21</v>
      </c>
      <c r="E15" s="20" t="s">
        <v>3</v>
      </c>
      <c r="F15" s="20" t="s">
        <v>42</v>
      </c>
      <c r="G15" s="21" t="s">
        <v>21</v>
      </c>
      <c r="I15" s="24" t="s">
        <v>22</v>
      </c>
    </row>
    <row r="16" spans="1:45" s="2" customFormat="1" ht="14.25" x14ac:dyDescent="0.2">
      <c r="A16" s="20" t="s">
        <v>20</v>
      </c>
      <c r="B16" s="20" t="s">
        <v>3</v>
      </c>
      <c r="C16" s="20" t="s">
        <v>36</v>
      </c>
      <c r="D16" s="21" t="s">
        <v>18</v>
      </c>
      <c r="E16" s="20" t="s">
        <v>3</v>
      </c>
      <c r="F16" s="20" t="s">
        <v>43</v>
      </c>
      <c r="G16" s="21" t="s">
        <v>18</v>
      </c>
    </row>
    <row r="17" spans="1:19" s="2" customFormat="1" ht="14.25" x14ac:dyDescent="0.2">
      <c r="A17" s="20" t="s">
        <v>20</v>
      </c>
      <c r="B17" s="20" t="s">
        <v>3</v>
      </c>
      <c r="C17" s="20" t="s">
        <v>37</v>
      </c>
      <c r="D17" s="21" t="s">
        <v>21</v>
      </c>
      <c r="E17" s="20" t="s">
        <v>3</v>
      </c>
      <c r="F17" s="20" t="s">
        <v>44</v>
      </c>
      <c r="G17" s="21" t="s">
        <v>21</v>
      </c>
    </row>
    <row r="18" spans="1:19" s="2" customFormat="1" ht="14.25" x14ac:dyDescent="0.2">
      <c r="A18" s="20" t="s">
        <v>20</v>
      </c>
      <c r="B18" s="20" t="s">
        <v>3</v>
      </c>
      <c r="C18" s="20" t="s">
        <v>38</v>
      </c>
      <c r="D18" s="21" t="s">
        <v>18</v>
      </c>
      <c r="E18" s="20" t="s">
        <v>3</v>
      </c>
      <c r="F18" s="20" t="s">
        <v>45</v>
      </c>
      <c r="G18" s="21" t="s">
        <v>18</v>
      </c>
    </row>
    <row r="19" spans="1:19" s="2" customFormat="1" ht="14.25" x14ac:dyDescent="0.2">
      <c r="A19" s="20" t="s">
        <v>23</v>
      </c>
      <c r="B19" s="20" t="s">
        <v>3</v>
      </c>
      <c r="C19" s="20" t="s">
        <v>39</v>
      </c>
      <c r="D19" s="21" t="s">
        <v>21</v>
      </c>
      <c r="E19" s="20" t="s">
        <v>3</v>
      </c>
      <c r="F19" s="20" t="s">
        <v>46</v>
      </c>
      <c r="G19" s="21" t="s">
        <v>21</v>
      </c>
    </row>
    <row r="20" spans="1:19" s="2" customFormat="1" ht="14.25" x14ac:dyDescent="0.2">
      <c r="A20" s="50"/>
      <c r="B20" s="50"/>
      <c r="C20" s="50"/>
      <c r="D20" s="51"/>
      <c r="E20" s="50"/>
      <c r="F20" s="50"/>
      <c r="G20" s="51"/>
    </row>
    <row r="21" spans="1:19" s="2" customFormat="1" ht="14.25" x14ac:dyDescent="0.2">
      <c r="A21" s="50"/>
      <c r="B21" s="50"/>
      <c r="C21" s="50"/>
      <c r="D21" s="51"/>
      <c r="E21" s="50"/>
      <c r="F21" s="50"/>
      <c r="G21" s="51"/>
    </row>
    <row r="22" spans="1:19" s="2" customFormat="1" x14ac:dyDescent="0.2">
      <c r="A22" s="50"/>
      <c r="B22" s="50"/>
      <c r="C22" s="50"/>
      <c r="D22" s="51"/>
      <c r="E22" s="50"/>
      <c r="F22" s="50"/>
      <c r="G22" s="51"/>
      <c r="H22" s="59" t="s">
        <v>24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60" t="s">
        <v>25</v>
      </c>
      <c r="J24" s="61"/>
      <c r="K24" s="27" t="s">
        <v>7</v>
      </c>
      <c r="L24" s="28" t="s">
        <v>12</v>
      </c>
      <c r="M24" s="29"/>
    </row>
    <row r="25" spans="1:19" s="2" customFormat="1" ht="14.25" x14ac:dyDescent="0.2">
      <c r="A25" s="25"/>
      <c r="B25" s="25"/>
      <c r="C25" s="25"/>
      <c r="D25" s="26"/>
      <c r="E25" s="25"/>
      <c r="F25" s="25"/>
      <c r="G25" s="26"/>
      <c r="I25" s="30" t="s">
        <v>26</v>
      </c>
      <c r="J25" s="31"/>
      <c r="K25" s="32">
        <f xml:space="preserve"> COUNTIF($B$13:$B$25,I25)+COUNTIF($B$30:$B$34,I25)</f>
        <v>2</v>
      </c>
      <c r="L25" s="33">
        <f>K25/$K$29</f>
        <v>0.18181818181818182</v>
      </c>
      <c r="M25" s="34"/>
    </row>
    <row r="26" spans="1:19" s="2" customFormat="1" ht="14.25" x14ac:dyDescent="0.2">
      <c r="A26" s="7"/>
      <c r="B26" s="7"/>
      <c r="C26" s="7"/>
      <c r="D26" s="35"/>
      <c r="E26" s="7"/>
      <c r="F26" s="7"/>
      <c r="G26" s="35"/>
      <c r="I26" s="30" t="s">
        <v>29</v>
      </c>
      <c r="J26" s="31"/>
      <c r="K26" s="32">
        <f xml:space="preserve"> COUNTIF($B$13:$B$25,I26)+COUNTIF($B$30:$B$34,I26)</f>
        <v>1</v>
      </c>
      <c r="L26" s="33">
        <f t="shared" ref="L26:L27" si="1">K26/$K$29</f>
        <v>9.0909090909090912E-2</v>
      </c>
      <c r="M26" s="34"/>
    </row>
    <row r="27" spans="1:19" s="2" customFormat="1" ht="14.25" x14ac:dyDescent="0.2">
      <c r="A27" s="57" t="s">
        <v>27</v>
      </c>
      <c r="B27" s="57"/>
      <c r="C27" s="57"/>
      <c r="D27" s="57"/>
      <c r="E27" s="57"/>
      <c r="F27" s="57"/>
      <c r="G27" s="57"/>
      <c r="I27" s="30" t="s">
        <v>31</v>
      </c>
      <c r="J27" s="31"/>
      <c r="K27" s="32">
        <f xml:space="preserve"> COUNTIF($B$13:$B$25,I27)+COUNTIF($B$30:$B$34,I27)</f>
        <v>1</v>
      </c>
      <c r="L27" s="33">
        <f t="shared" si="1"/>
        <v>9.0909090909090912E-2</v>
      </c>
      <c r="M27" s="34"/>
    </row>
    <row r="28" spans="1:19" s="2" customFormat="1" ht="14.25" x14ac:dyDescent="0.2">
      <c r="A28" s="7"/>
      <c r="B28" s="7"/>
      <c r="C28" s="7"/>
      <c r="D28" s="35"/>
      <c r="E28" s="7"/>
      <c r="F28" s="7"/>
      <c r="G28" s="35"/>
      <c r="I28" s="30" t="s">
        <v>3</v>
      </c>
      <c r="J28" s="31"/>
      <c r="K28" s="32">
        <f xml:space="preserve"> COUNTIF($B$13:$B$25,I28)+COUNTIF($B$30:$B$34,I28)</f>
        <v>7</v>
      </c>
      <c r="L28" s="33">
        <f>K28/$K$29</f>
        <v>0.63636363636363635</v>
      </c>
      <c r="M28" s="34"/>
    </row>
    <row r="29" spans="1:19" s="2" customFormat="1" x14ac:dyDescent="0.25">
      <c r="A29" s="38" t="s">
        <v>8</v>
      </c>
      <c r="B29" s="38" t="s">
        <v>28</v>
      </c>
      <c r="C29" s="16" t="s">
        <v>14</v>
      </c>
      <c r="D29" s="17" t="s">
        <v>15</v>
      </c>
      <c r="E29" s="7"/>
      <c r="F29" s="7"/>
      <c r="G29" s="35"/>
      <c r="I29" s="48" t="s">
        <v>7</v>
      </c>
      <c r="J29" s="49"/>
      <c r="K29" s="36">
        <f>SUM(K25:K28)</f>
        <v>11</v>
      </c>
      <c r="L29" s="37">
        <f>K29/K29</f>
        <v>1</v>
      </c>
      <c r="M29" s="39"/>
    </row>
    <row r="30" spans="1:19" s="2" customFormat="1" ht="14.25" x14ac:dyDescent="0.2">
      <c r="A30" s="40" t="s">
        <v>20</v>
      </c>
      <c r="B30" s="40" t="s">
        <v>26</v>
      </c>
      <c r="C30" s="41" t="s">
        <v>47</v>
      </c>
      <c r="D30" s="18" t="s">
        <v>21</v>
      </c>
      <c r="E30" s="7"/>
      <c r="F30" s="7"/>
      <c r="G30" s="35"/>
      <c r="I30" s="24" t="s">
        <v>22</v>
      </c>
    </row>
    <row r="31" spans="1:19" s="2" customFormat="1" x14ac:dyDescent="0.25">
      <c r="A31" s="42" t="s">
        <v>20</v>
      </c>
      <c r="B31" s="40" t="s">
        <v>26</v>
      </c>
      <c r="C31" s="41" t="s">
        <v>48</v>
      </c>
      <c r="D31" s="18" t="s">
        <v>18</v>
      </c>
      <c r="E31" s="7"/>
      <c r="F31" s="7"/>
      <c r="G31" s="35"/>
      <c r="I31"/>
    </row>
    <row r="32" spans="1:19" s="2" customFormat="1" ht="14.25" x14ac:dyDescent="0.2">
      <c r="A32" s="42" t="s">
        <v>20</v>
      </c>
      <c r="B32" s="40" t="s">
        <v>31</v>
      </c>
      <c r="C32" s="41" t="s">
        <v>49</v>
      </c>
      <c r="D32" s="18" t="s">
        <v>21</v>
      </c>
      <c r="E32" s="7"/>
      <c r="F32" s="7"/>
      <c r="G32" s="35"/>
    </row>
    <row r="33" spans="1:7" s="2" customFormat="1" ht="14.25" x14ac:dyDescent="0.2">
      <c r="A33" s="20" t="s">
        <v>23</v>
      </c>
      <c r="B33" s="40" t="s">
        <v>29</v>
      </c>
      <c r="C33" s="41" t="s">
        <v>50</v>
      </c>
      <c r="D33" s="18" t="s">
        <v>18</v>
      </c>
      <c r="E33" s="7"/>
      <c r="F33" s="7"/>
      <c r="G33" s="35"/>
    </row>
    <row r="34" spans="1:7" s="2" customFormat="1" ht="14.25" x14ac:dyDescent="0.2">
      <c r="A34" s="52"/>
      <c r="B34" s="43"/>
      <c r="C34" s="44"/>
      <c r="D34" s="35"/>
      <c r="E34" s="44"/>
      <c r="F34" s="44"/>
      <c r="G34" s="45"/>
    </row>
    <row r="35" spans="1:7" s="2" customFormat="1" ht="14.25" x14ac:dyDescent="0.2">
      <c r="A35" s="44"/>
      <c r="B35" s="44"/>
      <c r="C35" s="44"/>
      <c r="D35" s="35"/>
      <c r="E35" s="44"/>
      <c r="F35" s="44"/>
      <c r="G35" s="45"/>
    </row>
    <row r="36" spans="1:7" s="2" customFormat="1" ht="14.25" x14ac:dyDescent="0.2">
      <c r="A36" s="44"/>
      <c r="B36" s="44"/>
      <c r="C36" s="44"/>
      <c r="D36" s="35"/>
      <c r="E36" s="44"/>
      <c r="F36" s="44"/>
      <c r="G36" s="45"/>
    </row>
    <row r="37" spans="1:7" s="2" customFormat="1" ht="14.25" x14ac:dyDescent="0.2">
      <c r="A37" s="10"/>
      <c r="D37" s="11"/>
      <c r="G37" s="10"/>
    </row>
    <row r="40" spans="1:7" ht="15" customHeight="1" x14ac:dyDescent="0.25"/>
    <row r="41" spans="1:7" ht="22.5" customHeight="1" x14ac:dyDescent="0.25"/>
  </sheetData>
  <mergeCells count="23">
    <mergeCell ref="H22:S22"/>
    <mergeCell ref="I24:J24"/>
    <mergeCell ref="A27:G27"/>
    <mergeCell ref="B9:C10"/>
    <mergeCell ref="I10:I11"/>
    <mergeCell ref="J10:K10"/>
    <mergeCell ref="L10:M10"/>
    <mergeCell ref="N10:N11"/>
    <mergeCell ref="A11:A12"/>
    <mergeCell ref="B11:D11"/>
    <mergeCell ref="E11:G11"/>
    <mergeCell ref="A3:G3"/>
    <mergeCell ref="H3:S3"/>
    <mergeCell ref="A6:G6"/>
    <mergeCell ref="H6:S6"/>
    <mergeCell ref="A8:G8"/>
    <mergeCell ref="H8:S8"/>
    <mergeCell ref="A4:G4"/>
    <mergeCell ref="H4:S4"/>
    <mergeCell ref="A1:G1"/>
    <mergeCell ref="H1:S1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DZITBALCHÉ</vt:lpstr>
      <vt:lpstr>DZITBALCHÉ!Área_de_impresión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2022-02-02T23:39:06Z</cp:lastPrinted>
  <dcterms:created xsi:type="dcterms:W3CDTF">2021-11-10T14:59:34Z</dcterms:created>
  <dcterms:modified xsi:type="dcterms:W3CDTF">2022-02-02T23:39:34Z</dcterms:modified>
</cp:coreProperties>
</file>